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02DE9DED7EC49E491D13EF63DD18A49" descr="100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94460" y="295275"/>
          <a:ext cx="4086225" cy="1295400"/>
        </a:xfrm>
        <a:prstGeom prst="rect">
          <a:avLst/>
        </a:prstGeom>
      </xdr:spPr>
    </xdr:pic>
  </etc:cellImage>
  <etc:cellImage>
    <xdr:pic>
      <xdr:nvPicPr>
        <xdr:cNvPr id="3" name="ID_F9031C76F6034C3180072986D02DA404" descr="1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590675"/>
          <a:ext cx="7037070" cy="790575"/>
        </a:xfrm>
        <a:prstGeom prst="rect">
          <a:avLst/>
        </a:prstGeom>
      </xdr:spPr>
    </xdr:pic>
  </etc:cellImage>
  <etc:cellImage>
    <xdr:pic>
      <xdr:nvPicPr>
        <xdr:cNvPr id="4" name="ID_FC06C144772B4FAE89D540A4B807B257" descr="10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91300" y="1819275"/>
          <a:ext cx="7461885" cy="1219200"/>
        </a:xfrm>
        <a:prstGeom prst="rect">
          <a:avLst/>
        </a:prstGeom>
      </xdr:spPr>
    </xdr:pic>
  </etc:cellImage>
  <etc:cellImage>
    <xdr:pic>
      <xdr:nvPicPr>
        <xdr:cNvPr id="6" name="ID_DD69436EEF0B4CC0A78B655D0DAA6000" descr="100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77150" y="3343275"/>
          <a:ext cx="5810250" cy="4579620"/>
        </a:xfrm>
        <a:prstGeom prst="rect">
          <a:avLst/>
        </a:prstGeom>
      </xdr:spPr>
    </xdr:pic>
  </etc:cellImage>
  <etc:cellImage>
    <xdr:pic>
      <xdr:nvPicPr>
        <xdr:cNvPr id="10" name="ID_668FDEE9FD7F40FABD06368467222319" descr="100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77150" y="7915275"/>
          <a:ext cx="7953375" cy="6242685"/>
        </a:xfrm>
        <a:prstGeom prst="rect">
          <a:avLst/>
        </a:prstGeom>
      </xdr:spPr>
    </xdr:pic>
  </etc:cellImage>
  <etc:cellImage>
    <xdr:pic>
      <xdr:nvPicPr>
        <xdr:cNvPr id="13" name="ID_B2B8CF273CE84F56BD7DB924A3940CB2" descr="10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18316575"/>
          <a:ext cx="7181850" cy="2800350"/>
        </a:xfrm>
        <a:prstGeom prst="rect">
          <a:avLst/>
        </a:prstGeom>
      </xdr:spPr>
    </xdr:pic>
  </etc:cellImage>
  <etc:cellImage>
    <xdr:pic>
      <xdr:nvPicPr>
        <xdr:cNvPr id="14" name="ID_E37795EB60414B259B12022815392B3B" descr="10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77150" y="18316575"/>
          <a:ext cx="7458075" cy="3406775"/>
        </a:xfrm>
        <a:prstGeom prst="rect">
          <a:avLst/>
        </a:prstGeom>
      </xdr:spPr>
    </xdr:pic>
  </etc:cellImage>
  <etc:cellImage>
    <xdr:pic>
      <xdr:nvPicPr>
        <xdr:cNvPr id="15" name="ID_ABD7249731FA415E8CCAAE32093EBE55" descr="10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5" y="21745575"/>
          <a:ext cx="7286625" cy="1530350"/>
        </a:xfrm>
        <a:prstGeom prst="rect">
          <a:avLst/>
        </a:prstGeom>
      </xdr:spPr>
    </xdr:pic>
  </etc:cellImage>
  <etc:cellImage>
    <xdr:pic>
      <xdr:nvPicPr>
        <xdr:cNvPr id="16" name="ID_14042ECC5C5B4B1BB2BE05F3DCE41C5C" descr="10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677150" y="21745575"/>
          <a:ext cx="7334250" cy="1616075"/>
        </a:xfrm>
        <a:prstGeom prst="rect">
          <a:avLst/>
        </a:prstGeom>
      </xdr:spPr>
    </xdr:pic>
  </etc:cellImage>
  <etc:cellImage>
    <xdr:pic>
      <xdr:nvPicPr>
        <xdr:cNvPr id="20" name="ID_197D1B355B0245D5A88E7595C3BAC7BC" descr="10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677150" y="25396825"/>
          <a:ext cx="5562600" cy="3506470"/>
        </a:xfrm>
        <a:prstGeom prst="rect">
          <a:avLst/>
        </a:prstGeom>
      </xdr:spPr>
    </xdr:pic>
  </etc:cellImage>
  <etc:cellImage>
    <xdr:pic>
      <xdr:nvPicPr>
        <xdr:cNvPr id="28" name="ID_22DD8FBDEDDC4214B70BEDE60A3DA324" descr="10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6200" y="23710900"/>
          <a:ext cx="7484110" cy="1339215"/>
        </a:xfrm>
        <a:prstGeom prst="rect">
          <a:avLst/>
        </a:prstGeom>
      </xdr:spPr>
    </xdr:pic>
  </etc:cellImage>
  <etc:cellImage>
    <xdr:pic>
      <xdr:nvPicPr>
        <xdr:cNvPr id="29" name="ID_34417DE98DC04F98BDA868FF5E152E7A" descr="101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6200" y="25669875"/>
          <a:ext cx="7610475" cy="1849755"/>
        </a:xfrm>
        <a:prstGeom prst="rect">
          <a:avLst/>
        </a:prstGeom>
      </xdr:spPr>
    </xdr:pic>
  </etc:cellImage>
  <etc:cellImage>
    <xdr:pic>
      <xdr:nvPicPr>
        <xdr:cNvPr id="30" name="ID_10AB4FA8C40B48A6A3004971D545F0F6" descr="10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767320" y="23720425"/>
          <a:ext cx="7334250" cy="1878330"/>
        </a:xfrm>
        <a:prstGeom prst="rect">
          <a:avLst/>
        </a:prstGeom>
      </xdr:spPr>
    </xdr:pic>
  </etc:cellImage>
  <etc:cellImage>
    <xdr:pic>
      <xdr:nvPicPr>
        <xdr:cNvPr id="31" name="ID_0C8F73C1C2FE431EA67FD1C879F88BC4" descr="101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7945" y="13134975"/>
          <a:ext cx="7572375" cy="6360795"/>
        </a:xfrm>
        <a:prstGeom prst="rect">
          <a:avLst/>
        </a:prstGeom>
      </xdr:spPr>
    </xdr:pic>
  </etc:cellImage>
  <etc:cellImage>
    <xdr:pic>
      <xdr:nvPicPr>
        <xdr:cNvPr id="32" name="ID_142AE20843574651B00C0687E49F1C62" descr="101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702550" y="13134975"/>
          <a:ext cx="7578725" cy="6739255"/>
        </a:xfrm>
        <a:prstGeom prst="rect">
          <a:avLst/>
        </a:prstGeom>
      </xdr:spPr>
    </xdr:pic>
  </etc:cellImage>
  <etc:cellImage>
    <xdr:pic>
      <xdr:nvPicPr>
        <xdr:cNvPr id="33" name="ID_68829176A9EC4C51801489548AB2047A" descr="100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5725" y="8498840"/>
          <a:ext cx="7536815" cy="2974975"/>
        </a:xfrm>
        <a:prstGeom prst="rect">
          <a:avLst/>
        </a:prstGeom>
      </xdr:spPr>
    </xdr:pic>
  </etc:cellImage>
  <etc:cellImage>
    <xdr:pic>
      <xdr:nvPicPr>
        <xdr:cNvPr id="34" name="ID_8AC1A73B54174441AD2850592D1E4698" descr="100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545" y="4004945"/>
          <a:ext cx="7499985" cy="3037840"/>
        </a:xfrm>
        <a:prstGeom prst="rect">
          <a:avLst/>
        </a:prstGeom>
      </xdr:spPr>
    </xdr:pic>
  </etc:cellImage>
  <etc:cellImage>
    <xdr:pic>
      <xdr:nvPicPr>
        <xdr:cNvPr id="35" name="ID_CEB23C0887444692983E01701B4963B4" descr="10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6200" y="30032960"/>
          <a:ext cx="7447915" cy="1254760"/>
        </a:xfrm>
        <a:prstGeom prst="rect">
          <a:avLst/>
        </a:prstGeom>
      </xdr:spPr>
    </xdr:pic>
  </etc:cellImage>
  <etc:cellImage>
    <xdr:pic>
      <xdr:nvPicPr>
        <xdr:cNvPr id="36" name="ID_DE445B33B48449C39908D8CB2022C5A9" descr="10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772400" y="29951680"/>
          <a:ext cx="7486650" cy="1593850"/>
        </a:xfrm>
        <a:prstGeom prst="rect">
          <a:avLst/>
        </a:prstGeom>
      </xdr:spPr>
    </xdr:pic>
  </etc:cellImage>
  <etc:cellImage>
    <xdr:pic>
      <xdr:nvPicPr>
        <xdr:cNvPr id="41" name="ID_7CE2DEDC010943188542E80BC990A37B" descr="E:/28510/桌面/231009/公众号/1023.png1023"/>
        <xdr:cNvPicPr>
          <a:picLocks noChangeAspect="1"/>
        </xdr:cNvPicPr>
      </xdr:nvPicPr>
      <xdr:blipFill>
        <a:blip r:embed="rId20"/>
        <a:srcRect t="24587" b="24587"/>
        <a:stretch>
          <a:fillRect/>
        </a:stretch>
      </xdr:blipFill>
      <xdr:spPr>
        <a:xfrm>
          <a:off x="9525" y="36958270"/>
          <a:ext cx="7467600" cy="3470275"/>
        </a:xfrm>
        <a:prstGeom prst="rect">
          <a:avLst/>
        </a:prstGeom>
      </xdr:spPr>
    </xdr:pic>
  </etc:cellImage>
  <etc:cellImage>
    <xdr:pic>
      <xdr:nvPicPr>
        <xdr:cNvPr id="42" name="ID_C788277579E142D99D8A0CF812BB85DA" descr="10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525" y="31767145"/>
          <a:ext cx="7571105" cy="2828925"/>
        </a:xfrm>
        <a:prstGeom prst="rect">
          <a:avLst/>
        </a:prstGeom>
      </xdr:spPr>
    </xdr:pic>
  </etc:cellImage>
  <etc:cellImage>
    <xdr:pic>
      <xdr:nvPicPr>
        <xdr:cNvPr id="45" name="ID_0546B75FB3064EC38BD41B7B9FB823F5" descr="102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343900" y="32595820"/>
          <a:ext cx="6657975" cy="4623435"/>
        </a:xfrm>
        <a:prstGeom prst="rect">
          <a:avLst/>
        </a:prstGeom>
      </xdr:spPr>
    </xdr:pic>
  </etc:cellImage>
  <etc:cellImage>
    <xdr:pic>
      <xdr:nvPicPr>
        <xdr:cNvPr id="47" name="ID_19F667E56EAD4FB89FE8D07A8A3547AF" descr="102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9695" y="38904545"/>
          <a:ext cx="7467600" cy="1492250"/>
        </a:xfrm>
        <a:prstGeom prst="rect">
          <a:avLst/>
        </a:prstGeom>
      </xdr:spPr>
    </xdr:pic>
  </etc:cellImage>
  <etc:cellImage>
    <xdr:pic>
      <xdr:nvPicPr>
        <xdr:cNvPr id="50" name="ID_CB80401313534025ADC9117A90141C7D" descr="102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813040" y="38780720"/>
          <a:ext cx="7451725" cy="1847215"/>
        </a:xfrm>
        <a:prstGeom prst="rect">
          <a:avLst/>
        </a:prstGeom>
      </xdr:spPr>
    </xdr:pic>
  </etc:cellImage>
  <etc:cellImage>
    <xdr:pic>
      <xdr:nvPicPr>
        <xdr:cNvPr id="51" name="ID_D9EE50468E42421B949E7AC6349FD4DB" descr="102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686675" y="41066720"/>
          <a:ext cx="7593965" cy="456819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<sst xmlns="http://schemas.openxmlformats.org/spreadsheetml/2006/main" count="17" uniqueCount="16">
  <si>
    <t>GB4789.35-2016</t>
  </si>
  <si>
    <t>GB4789.35-2023</t>
  </si>
  <si>
    <t>解读说明</t>
  </si>
  <si>
    <t>/</t>
  </si>
  <si>
    <t>新旧标准相比主要变化内容要点</t>
  </si>
  <si>
    <t>参照 ISO 的相关标准，进一步完善了乳酸菌定义。</t>
  </si>
  <si>
    <t>增加了PCR方法及样品处理、培养所用设备、材料</t>
  </si>
  <si>
    <t>1）新增“稀释液”，经验证，稀释液“生理盐水+1.5%胰蛋白胨（37 ℃预热）”在乳酸菌检验中，计数结果优于其它稀释液；
2）含琼脂培养基在名称上明示；
3）增加了PCR方法的试剂</t>
  </si>
  <si>
    <t>流程图上增加了乳杆菌计数；培养时间72h±2h均修改为48h~72h，一般选择培养48h，如无菌生长或菌小可延长至72h，也就是根据实际情况缩短检测周期。</t>
  </si>
  <si>
    <t>因旧标准方法对利用包埋等特殊技术处理的产品，检测结果不准确，因此，修改样品制备：
1.生理盐水修改为稀释液；
2.增加稀释液预处理步骤（36±1 ℃预热15~30min）；
3.对于 (如包埋技术处理)特殊样品的处理可选择其他有效的前处理方法。</t>
  </si>
  <si>
    <t>结果说明中，乳杆菌的培养补充了“厌氧”条件说明</t>
  </si>
  <si>
    <t>倾注培养基温度、培养基量以及培养时长修改后更有利于实际操作。</t>
  </si>
  <si>
    <t xml:space="preserve">由于GB4789.2-2022结果计数及报告很详尽清晰，因此，该新标准菌落计数、结果表述及报告内容直接引用GB4789.2。 </t>
  </si>
  <si>
    <t>强调了嗜热链球菌采用好氧培养</t>
  </si>
  <si>
    <t>乳酸菌鉴定增加了荧光 PCR 法，经验证，该方法有较高的准确性和特异性，且检出限可低于 0.1 ng/uL</t>
  </si>
  <si>
    <t>（略，详细PCR鉴定方法见标准）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</si>
</sst>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36"/>
      <color theme="1"/>
      <name val="Microsoft YaHei"/>
      <charset val="134"/>
    </font>
    <font>
      <sz val="22"/>
      <color theme="1"/>
      <name val="Microsoft YaHei"/>
      <charset val="134"/>
    </font>
    <font>
      <sz val="10"/>
      <color theme="1"/>
      <name val="Microsoft YaHei"/>
      <charset val="134"/>
    </font>
    <font>
      <sz val="14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0" fillId="0" borderId="2" xfId="0" applyBorder="1">
      <alignment vertical="center"/>
    </xf>
    <xf numFmtId="0" fontId="4" fillId="0" borderId="4" xfId="0" applyFont="1" applyBorder="1" applyAlignment="1">
      <alignment horizontal="left" vertical="center" wrapText="1" indent="1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6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jpe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A1" sqref="A1"/>
    </sheetView>
  </sheetViews>
  <sheetFormatPr defaultColWidth="9" defaultRowHeight="13.5" outlineLevelCol="2"/>
  <cols>
    <col min="1" max="2" width="100.625" customWidth="1"/>
    <col min="3" max="3" width="50.625" customWidth="1"/>
  </cols>
  <sheetData>
    <row r="1" ht="100" customHeight="1" spans="1:3">
      <c r="A1" s="1" t="s">
        <v>0</v>
      </c>
      <c r="B1" s="1" t="s">
        <v>1</v>
      </c>
      <c r="C1" s="1" t="s">
        <v>2</v>
      </c>
    </row>
    <row r="2" ht="120" customHeight="1" spans="1:3">
      <c r="A2" s="2" t="s">
        <v>3</v>
      </c>
      <c r="B2" s="3" t="str">
        <f>_xlfn.DISPIMG("ID_102DE9DED7EC49E491D13EF63DD18A49",1)</f>
        <v>=DISPIMG("ID_102DE9DED7EC49E491D13EF63DD18A49",1)</v>
      </c>
      <c r="C2" s="4" t="s">
        <v>4</v>
      </c>
    </row>
    <row r="3" ht="120" customHeight="1" spans="1:3">
      <c r="A3" s="3" t="str">
        <f>_xlfn.DISPIMG("ID_F9031C76F6034C3180072986D02DA404",1)</f>
        <v>=DISPIMG("ID_F9031C76F6034C3180072986D02DA404",1)</v>
      </c>
      <c r="B3" s="3" t="str">
        <f>_xlfn.DISPIMG("ID_FC06C144772B4FAE89D540A4B807B257",1)</f>
        <v>=DISPIMG("ID_FC06C144772B4FAE89D540A4B807B257",1)</v>
      </c>
      <c r="C3" s="4" t="s">
        <v>5</v>
      </c>
    </row>
    <row r="4" ht="360" customHeight="1" spans="1:3">
      <c r="A4" s="5" t="str">
        <f>_xlfn.DISPIMG("ID_8AC1A73B54174441AD2850592D1E4698",1)</f>
        <v>=DISPIMG("ID_8AC1A73B54174441AD2850592D1E4698",1)</v>
      </c>
      <c r="B4" s="5" t="str">
        <f>_xlfn.DISPIMG("ID_DD69436EEF0B4CC0A78B655D0DAA6000",1)</f>
        <v>=DISPIMG("ID_DD69436EEF0B4CC0A78B655D0DAA6000",1)</v>
      </c>
      <c r="C4" s="4" t="s">
        <v>6</v>
      </c>
    </row>
    <row r="5" ht="409.5" customHeight="1" spans="1:3">
      <c r="A5" s="6" t="str">
        <f>_xlfn.DISPIMG("ID_68829176A9EC4C51801489548AB2047A",1)</f>
        <v>=DISPIMG("ID_68829176A9EC4C51801489548AB2047A",1)</v>
      </c>
      <c r="B5" s="6" t="str">
        <f>_xlfn.DISPIMG("ID_668FDEE9FD7F40FABD06368467222319",1)</f>
        <v>=DISPIMG("ID_668FDEE9FD7F40FABD06368467222319",1)</v>
      </c>
      <c r="C5" s="7" t="s">
        <v>7</v>
      </c>
    </row>
    <row r="6" ht="409.5" customHeight="1" spans="1:3">
      <c r="A6" s="6" t="str">
        <f>_xlfn.DISPIMG("ID_0C8F73C1C2FE431EA67FD1C879F88BC4",1)</f>
        <v>=DISPIMG("ID_0C8F73C1C2FE431EA67FD1C879F88BC4",1)</v>
      </c>
      <c r="B6" s="6" t="str">
        <f>_xlfn.DISPIMG("ID_142AE20843574651B00C0687E49F1C62",1)</f>
        <v>=DISPIMG("ID_142AE20843574651B00C0687E49F1C62",1)</v>
      </c>
      <c r="C6" s="7" t="s">
        <v>8</v>
      </c>
    </row>
    <row r="7" ht="300" customHeight="1" spans="1:3">
      <c r="A7" s="6" t="str">
        <f>_xlfn.DISPIMG("ID_B2B8CF273CE84F56BD7DB924A3940CB2",1)</f>
        <v>=DISPIMG("ID_B2B8CF273CE84F56BD7DB924A3940CB2",1)</v>
      </c>
      <c r="B7" s="6" t="str">
        <f>_xlfn.DISPIMG("ID_E37795EB60414B259B12022815392B3B",1)</f>
        <v>=DISPIMG("ID_E37795EB60414B259B12022815392B3B",1)</v>
      </c>
      <c r="C7" s="7" t="s">
        <v>9</v>
      </c>
    </row>
    <row r="8" ht="150" customHeight="1" spans="1:3">
      <c r="A8" s="6" t="str">
        <f>_xlfn.DISPIMG("ID_ABD7249731FA415E8CCAAE32093EBE55",1)</f>
        <v>=DISPIMG("ID_ABD7249731FA415E8CCAAE32093EBE55",1)</v>
      </c>
      <c r="B8" s="6" t="str">
        <f>_xlfn.DISPIMG("ID_14042ECC5C5B4B1BB2BE05F3DCE41C5C",1)</f>
        <v>=DISPIMG("ID_14042ECC5C5B4B1BB2BE05F3DCE41C5C",1)</v>
      </c>
      <c r="C8" s="7" t="s">
        <v>10</v>
      </c>
    </row>
    <row r="9" ht="180" customHeight="1" spans="1:3">
      <c r="A9" s="6" t="str">
        <f>_xlfn.DISPIMG("ID_22DD8FBDEDDC4214B70BEDE60A3DA324",1)</f>
        <v>=DISPIMG("ID_22DD8FBDEDDC4214B70BEDE60A3DA324",1)</v>
      </c>
      <c r="B9" s="6" t="str">
        <f>_xlfn.DISPIMG("ID_10AB4FA8C40B48A6A3004971D545F0F6",1)</f>
        <v>=DISPIMG("ID_10AB4FA8C40B48A6A3004971D545F0F6",1)</v>
      </c>
      <c r="C9" s="8" t="s">
        <v>11</v>
      </c>
    </row>
    <row r="10" ht="279.1" customHeight="1" spans="1:3">
      <c r="A10" s="6" t="str">
        <f>_xlfn.DISPIMG("ID_34417DE98DC04F98BDA868FF5E152E7A",1)</f>
        <v>=DISPIMG("ID_34417DE98DC04F98BDA868FF5E152E7A",1)</v>
      </c>
      <c r="B10" s="6" t="str">
        <f>_xlfn.DISPIMG("ID_197D1B355B0245D5A88E7595C3BAC7BC",1)</f>
        <v>=DISPIMG("ID_197D1B355B0245D5A88E7595C3BAC7BC",1)</v>
      </c>
      <c r="C10" s="9"/>
    </row>
    <row r="11" ht="150" customHeight="1" spans="1:3">
      <c r="A11" s="10" t="str">
        <f>_xlfn.DISPIMG("ID_CEB23C0887444692983E01701B4963B4",1)</f>
        <v>=DISPIMG("ID_CEB23C0887444692983E01701B4963B4",1)</v>
      </c>
      <c r="B11" s="6" t="str">
        <f>_xlfn.DISPIMG("ID_DE445B33B48449C39908D8CB2022C5A9",1)</f>
        <v>=DISPIMG("ID_DE445B33B48449C39908D8CB2022C5A9",1)</v>
      </c>
      <c r="C11" s="11"/>
    </row>
    <row r="12" ht="250" customHeight="1" spans="1:3">
      <c r="A12" s="12" t="str">
        <f>_xlfn.DISPIMG("ID_C788277579E142D99D8A0CF812BB85DA",1)</f>
        <v>=DISPIMG("ID_C788277579E142D99D8A0CF812BB85DA",1)</v>
      </c>
      <c r="B12" s="13" t="str">
        <f>_xlfn.DISPIMG("ID_0546B75FB3064EC38BD41B7B9FB823F5",1)</f>
        <v>=DISPIMG("ID_0546B75FB3064EC38BD41B7B9FB823F5",1)</v>
      </c>
      <c r="C12" s="8" t="s">
        <v>12</v>
      </c>
    </row>
    <row r="13" ht="300" customHeight="1" spans="1:3">
      <c r="A13" s="14" t="str">
        <f>_xlfn.DISPIMG("ID_7CE2DEDC010943188542E80BC990A37B",1)</f>
        <v>=DISPIMG("ID_7CE2DEDC010943188542E80BC990A37B",1)</v>
      </c>
      <c r="B13" s="15"/>
      <c r="C13" s="11"/>
    </row>
    <row r="14" ht="180" customHeight="1" spans="1:3">
      <c r="A14" s="10" t="str">
        <f>_xlfn.DISPIMG("ID_19F667E56EAD4FB89FE8D07A8A3547AF",1)</f>
        <v>=DISPIMG("ID_19F667E56EAD4FB89FE8D07A8A3547AF",1)</v>
      </c>
      <c r="B14" s="10" t="str">
        <f>_xlfn.DISPIMG("ID_CB80401313534025ADC9117A90141C7D",1)</f>
        <v>=DISPIMG("ID_CB80401313534025ADC9117A90141C7D",1)</v>
      </c>
      <c r="C14" s="16" t="s">
        <v>13</v>
      </c>
    </row>
    <row r="15" ht="361.95" spans="1:3">
      <c r="A15" s="17" t="s">
        <v>3</v>
      </c>
      <c r="B15" s="18" t="str">
        <f>_xlfn.DISPIMG("ID_D9EE50468E42421B949E7AC6349FD4DB",1)</f>
        <v>=DISPIMG("ID_D9EE50468E42421B949E7AC6349FD4DB",1)</v>
      </c>
      <c r="C15" s="8" t="s">
        <v>14</v>
      </c>
    </row>
    <row r="16" ht="21" spans="1:3">
      <c r="A16" s="19"/>
      <c r="B16" s="20" t="s">
        <v>15</v>
      </c>
      <c r="C16" s="11"/>
    </row>
  </sheetData>
  <mergeCells count="5">
    <mergeCell ref="A15:A16"/>
    <mergeCell ref="B12:B13"/>
    <mergeCell ref="C9:C11"/>
    <mergeCell ref="C12:C13"/>
    <mergeCell ref="C15:C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HKV587</dc:creator>
  <cp:lastModifiedBy>雪落之境</cp:lastModifiedBy>
  <dcterms:created xsi:type="dcterms:W3CDTF">2023-10-09T06:49:00Z</dcterms:created>
  <dcterms:modified xsi:type="dcterms:W3CDTF">2023-10-09T09:13:16Z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60D385520E814DBC9C37B3823CD9EE49_13</vt:lpwstr>
  </property>
  <property fmtid="{D5CDD505-2E9C-101B-9397-08002B2CF9AE}" pid="3" name="KSOProductBuildVer">
    <vt:lpwstr>2052-12.1.0.15712</vt:lpwstr>
  </property>
</Properties>
</file>